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172" yWindow="65332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<sst xmlns="http://schemas.openxmlformats.org/spreadsheetml/2006/main" count="163" uniqueCount="112">
  <si>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</si>
  <si>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</si>
  <si>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</si>
  <si>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</si>
  <si>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</si>
  <si>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</si>
  <si>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</si>
  <si>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</si>
  <si>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</si>
  <si>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</si>
  <si>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</si>
  <si>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</si>
  <si>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</si>
  <si>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</si>
  <si>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</si>
  <si>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</si>
  <si>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</si>
  <si>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</si>
  <si>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</si>
  <si>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</si>
  <si>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</si>
  <si>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</si>
  <si>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</si>
  <si>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</si>
  <si>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</si>
  <si>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</si>
  <si>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</si>
  <si>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</si>
  <si>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</si>
  <si>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</si>
  <si>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</si>
  <si>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</si>
  <si>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</si>
  <si>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</si>
  <si>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</si>
  <si>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</si>
  <si>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</si>
  <si>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</si>
  <si>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</si>
  <si>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</si>
  <si>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</si>
  <si>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</si>
  <si>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</si>
  <si>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</si>
  <si>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</si>
  <si>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</si>
  <si>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</si>
  <si>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</si>
  <si>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</si>
  <si>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</si>
  <si>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</si>
  <si>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</si>
  <si>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</si>
  <si>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</si>
  <si>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</si>
  <si>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</si>
  <si>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</si>
  <si>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</si>
  <si>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</si>
  <si>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</si>
  <si>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</si>
  <si>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</si>
  <si>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</si>
  <si>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</si>
  <si>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</si>
  <si>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</si>
  <si>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</si>
  <si>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</si>
  <si>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</si>
  <si>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</si>
  <si>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</si>
  <si>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</si>
  <si>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</si>
  <si>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</si>
  <si>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</si>
  <si>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</si>
  <si>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</si>
  <si>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</si>
  <si>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</si>
  <si>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</si>
  <si>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</si>
  <si>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</si>
  <si>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</si>
  <si>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</si>
  <si>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</si>
  <si>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</si>
  <si>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</si>
  <si>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</si>
  <si>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</si>
  <si>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</si>
  <si>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</si>
  <si>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</si>
  <si>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</si>
  <si>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</si>
  <si>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</si>
  <si>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</si>
  <si>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</si>
  <si>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</si>
  <si>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</si>
  <si>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</si>
  <si>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</si>
  <si>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</si>
  <si>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</si>
  <si>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</si>
  <si>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</si>
  <si>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</si>
  <si>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</si>
  <si>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</si>
  <si>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</si>
  <si>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</si>
  <si>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</si>
  <si>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22.12.2017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</si>
</sst>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7"/>
          <c:w val="0.855"/>
          <c:h val="0.64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155453.90000000002</c:v>
                </c:pt>
                <c:pt idx="1">
                  <c:v>143900.5</c:v>
                </c:pt>
                <c:pt idx="2">
                  <c:v>2617.1</c:v>
                </c:pt>
                <c:pt idx="3">
                  <c:v>8936.300000000023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143738.49999999997</c:v>
                </c:pt>
                <c:pt idx="1">
                  <c:v>133934.40000000005</c:v>
                </c:pt>
                <c:pt idx="2">
                  <c:v>1914.9000000000003</c:v>
                </c:pt>
                <c:pt idx="3">
                  <c:v>7889.199999999918</c:v>
                </c:pt>
              </c:numCache>
            </c:numRef>
          </c:val>
          <c:shape val="box"/>
        </c:ser>
        <c:shape val="box"/>
        <c:axId val="27415381"/>
        <c:axId val="45411838"/>
      </c:bar3DChart>
      <c:catAx>
        <c:axId val="27415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411838"/>
        <c:crosses val="autoZero"/>
        <c:auto val="1"/>
        <c:lblOffset val="100"/>
        <c:tickLblSkip val="1"/>
        <c:noMultiLvlLbl val="0"/>
      </c:catAx>
      <c:valAx>
        <c:axId val="454118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153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647309.1</c:v>
                </c:pt>
                <c:pt idx="1">
                  <c:v>245559.4</c:v>
                </c:pt>
                <c:pt idx="2">
                  <c:v>500549.2</c:v>
                </c:pt>
                <c:pt idx="3">
                  <c:v>91.3</c:v>
                </c:pt>
                <c:pt idx="4">
                  <c:v>34392.4</c:v>
                </c:pt>
                <c:pt idx="5">
                  <c:v>75739.49999999999</c:v>
                </c:pt>
                <c:pt idx="6">
                  <c:v>12760.2</c:v>
                </c:pt>
                <c:pt idx="7">
                  <c:v>23776.499999999996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589815.1000000001</c:v>
                </c:pt>
                <c:pt idx="1">
                  <c:v>217872.6</c:v>
                </c:pt>
                <c:pt idx="2">
                  <c:v>459719.2999999999</c:v>
                </c:pt>
                <c:pt idx="3">
                  <c:v>83.30000000000001</c:v>
                </c:pt>
                <c:pt idx="4">
                  <c:v>32333.7</c:v>
                </c:pt>
                <c:pt idx="5">
                  <c:v>66364.5</c:v>
                </c:pt>
                <c:pt idx="6">
                  <c:v>11795.299999999994</c:v>
                </c:pt>
                <c:pt idx="7">
                  <c:v>19519.000000000226</c:v>
                </c:pt>
              </c:numCache>
            </c:numRef>
          </c:val>
          <c:shape val="box"/>
        </c:ser>
        <c:shape val="box"/>
        <c:axId val="6053359"/>
        <c:axId val="54480232"/>
      </c:bar3DChart>
      <c:catAx>
        <c:axId val="6053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80232"/>
        <c:crosses val="autoZero"/>
        <c:auto val="1"/>
        <c:lblOffset val="100"/>
        <c:tickLblSkip val="1"/>
        <c:noMultiLvlLbl val="0"/>
      </c:catAx>
      <c:valAx>
        <c:axId val="54480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533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378905.8</c:v>
                </c:pt>
                <c:pt idx="1">
                  <c:v>244168.19999999998</c:v>
                </c:pt>
                <c:pt idx="2">
                  <c:v>378905.8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374856</c:v>
                </c:pt>
                <c:pt idx="1">
                  <c:v>241595.80000000008</c:v>
                </c:pt>
                <c:pt idx="2">
                  <c:v>374856</c:v>
                </c:pt>
              </c:numCache>
            </c:numRef>
          </c:val>
          <c:shape val="box"/>
        </c:ser>
        <c:shape val="box"/>
        <c:axId val="20560041"/>
        <c:axId val="50822642"/>
      </c:bar3DChart>
      <c:catAx>
        <c:axId val="20560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822642"/>
        <c:crosses val="autoZero"/>
        <c:auto val="1"/>
        <c:lblOffset val="100"/>
        <c:tickLblSkip val="1"/>
        <c:noMultiLvlLbl val="0"/>
      </c:catAx>
      <c:valAx>
        <c:axId val="5082264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60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63360.5</c:v>
                </c:pt>
                <c:pt idx="1">
                  <c:v>51007.99999999999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8250.400000000007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59380.39999999998</c:v>
                </c:pt>
                <c:pt idx="1">
                  <c:v>48419.80000000002</c:v>
                </c:pt>
                <c:pt idx="2">
                  <c:v>2458.5</c:v>
                </c:pt>
                <c:pt idx="3">
                  <c:v>899.7999999999998</c:v>
                </c:pt>
                <c:pt idx="4">
                  <c:v>80.80000000000001</c:v>
                </c:pt>
                <c:pt idx="5">
                  <c:v>7521.499999999962</c:v>
                </c:pt>
              </c:numCache>
            </c:numRef>
          </c:val>
          <c:shape val="box"/>
        </c:ser>
        <c:shape val="box"/>
        <c:axId val="54750595"/>
        <c:axId val="22993308"/>
      </c:bar3DChart>
      <c:catAx>
        <c:axId val="5475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993308"/>
        <c:crosses val="autoZero"/>
        <c:auto val="1"/>
        <c:lblOffset val="100"/>
        <c:tickLblSkip val="1"/>
        <c:noMultiLvlLbl val="0"/>
      </c:catAx>
      <c:valAx>
        <c:axId val="229933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25834.199999999997</c:v>
                </c:pt>
                <c:pt idx="1">
                  <c:v>15239.8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1218.9</c:v>
                </c:pt>
                <c:pt idx="6">
                  <c:v>7489.599999999997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22835.799999999996</c:v>
                </c:pt>
                <c:pt idx="1">
                  <c:v>14200.800000000003</c:v>
                </c:pt>
                <c:pt idx="2">
                  <c:v>11.4</c:v>
                </c:pt>
                <c:pt idx="3">
                  <c:v>730.0999999999999</c:v>
                </c:pt>
                <c:pt idx="4">
                  <c:v>766.3000000000001</c:v>
                </c:pt>
                <c:pt idx="5">
                  <c:v>480</c:v>
                </c:pt>
                <c:pt idx="6">
                  <c:v>6647.199999999993</c:v>
                </c:pt>
              </c:numCache>
            </c:numRef>
          </c:val>
          <c:shape val="box"/>
        </c:ser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518630"/>
        <c:crosses val="autoZero"/>
        <c:auto val="1"/>
        <c:lblOffset val="100"/>
        <c:tickLblSkip val="2"/>
        <c:noMultiLvlLbl val="0"/>
      </c:catAx>
      <c:valAx>
        <c:axId val="505186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475"/>
          <c:w val="0.87775"/>
          <c:h val="0.67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4652.4</c:v>
                </c:pt>
                <c:pt idx="1">
                  <c:v>2560.7000000000003</c:v>
                </c:pt>
                <c:pt idx="2">
                  <c:v>340.30000000000007</c:v>
                </c:pt>
                <c:pt idx="3">
                  <c:v>412.90000000000003</c:v>
                </c:pt>
                <c:pt idx="4">
                  <c:v>583.6999999999999</c:v>
                </c:pt>
                <c:pt idx="5">
                  <c:v>754.7999999999994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4232.400000000001</c:v>
                </c:pt>
                <c:pt idx="1">
                  <c:v>2402.6000000000004</c:v>
                </c:pt>
                <c:pt idx="2">
                  <c:v>337</c:v>
                </c:pt>
                <c:pt idx="3">
                  <c:v>309.59999999999997</c:v>
                </c:pt>
                <c:pt idx="4">
                  <c:v>549</c:v>
                </c:pt>
                <c:pt idx="5">
                  <c:v>634.2000000000003</c:v>
                </c:pt>
              </c:numCache>
            </c:numRef>
          </c:val>
          <c:shape val="box"/>
        </c:ser>
        <c:shape val="box"/>
        <c:axId val="52014487"/>
        <c:axId val="65477200"/>
      </c:bar3DChart>
      <c:catAx>
        <c:axId val="52014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477200"/>
        <c:crosses val="autoZero"/>
        <c:auto val="1"/>
        <c:lblOffset val="100"/>
        <c:tickLblSkip val="1"/>
        <c:noMultiLvlLbl val="0"/>
      </c:catAx>
      <c:valAx>
        <c:axId val="65477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0144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175"/>
          <c:w val="0.85425"/>
          <c:h val="0.70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60456.6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53362.600000000006</c:v>
                </c:pt>
              </c:numCache>
            </c:numRef>
          </c:val>
          <c:shape val="box"/>
        </c:ser>
        <c:shape val="box"/>
        <c:axId val="52423889"/>
        <c:axId val="2052954"/>
      </c:bar3DChart>
      <c:catAx>
        <c:axId val="52423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052954"/>
        <c:crosses val="autoZero"/>
        <c:auto val="1"/>
        <c:lblOffset val="100"/>
        <c:tickLblSkip val="1"/>
        <c:noMultiLvlLbl val="0"/>
      </c:catAx>
      <c:valAx>
        <c:axId val="2052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238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647309.1</c:v>
                </c:pt>
                <c:pt idx="1">
                  <c:v>378905.8</c:v>
                </c:pt>
                <c:pt idx="2">
                  <c:v>63360.5</c:v>
                </c:pt>
                <c:pt idx="3">
                  <c:v>25834.199999999997</c:v>
                </c:pt>
                <c:pt idx="4">
                  <c:v>4652.4</c:v>
                </c:pt>
                <c:pt idx="5">
                  <c:v>155453.90000000002</c:v>
                </c:pt>
                <c:pt idx="6">
                  <c:v>60456.6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589815.1000000001</c:v>
                </c:pt>
                <c:pt idx="1">
                  <c:v>374856</c:v>
                </c:pt>
                <c:pt idx="2">
                  <c:v>59380.39999999998</c:v>
                </c:pt>
                <c:pt idx="3">
                  <c:v>22835.799999999996</c:v>
                </c:pt>
                <c:pt idx="4">
                  <c:v>4232.400000000001</c:v>
                </c:pt>
                <c:pt idx="5">
                  <c:v>143738.49999999997</c:v>
                </c:pt>
                <c:pt idx="6">
                  <c:v>53362.600000000006</c:v>
                </c:pt>
              </c:numCache>
            </c:numRef>
          </c:val>
          <c:shape val="box"/>
        </c:ser>
        <c:shape val="box"/>
        <c:axId val="18476587"/>
        <c:axId val="32071556"/>
      </c:bar3DChart>
      <c:catAx>
        <c:axId val="184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071556"/>
        <c:crosses val="autoZero"/>
        <c:auto val="1"/>
        <c:lblOffset val="100"/>
        <c:tickLblSkip val="1"/>
        <c:noMultiLvlLbl val="0"/>
      </c:catAx>
      <c:valAx>
        <c:axId val="32071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765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77"/>
          <c:w val="0.84125"/>
          <c:h val="0.520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725616.0999999999</c:v>
                </c:pt>
                <c:pt idx="1">
                  <c:v>98485.39999999998</c:v>
                </c:pt>
                <c:pt idx="2">
                  <c:v>35617.3</c:v>
                </c:pt>
                <c:pt idx="3">
                  <c:v>23486.300000000003</c:v>
                </c:pt>
                <c:pt idx="4">
                  <c:v>105.7</c:v>
                </c:pt>
                <c:pt idx="5">
                  <c:v>995466.3000000003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670462.7999999999</c:v>
                </c:pt>
                <c:pt idx="1">
                  <c:v>83696.50000000001</c:v>
                </c:pt>
                <c:pt idx="2">
                  <c:v>33457.5</c:v>
                </c:pt>
                <c:pt idx="3">
                  <c:v>20002.299999999992</c:v>
                </c:pt>
                <c:pt idx="4">
                  <c:v>95.50000000000001</c:v>
                </c:pt>
                <c:pt idx="5">
                  <c:v>954818.4000000001</c:v>
                </c:pt>
              </c:numCache>
            </c:numRef>
          </c:val>
          <c:shape val="box"/>
        </c:ser>
        <c:shape val="box"/>
        <c:axId val="20208549"/>
        <c:axId val="47659214"/>
      </c:bar3DChart>
      <c:catAx>
        <c:axId val="202085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59214"/>
        <c:crosses val="autoZero"/>
        <c:auto val="1"/>
        <c:lblOffset val="100"/>
        <c:tickLblSkip val="1"/>
        <c:noMultiLvlLbl val="0"/>
      </c:catAx>
      <c:valAx>
        <c:axId val="476592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20854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8" sqref="D138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625865.1-190.4-316.9+47.1+50+198+5366.4+2952+4818.2+150+808.5-0.1-255.7+10077.1+331.6-3275.2+683.4</f>
        <v>647309.1</v>
      </c>
      <c r="D6" s="41">
        <f>13722.6+355.6+14658+9356.3+1168.4+664.2+502.3+461.6+16471.9+946.1+4113.7+1906.3+1145.7+13071.9+14499.5+2217+39.1+0.3+3404.9+3295.8+35.7+414.5+17321.2+49.6+892.3+881.9+3049.4+879.6+2138.8+113.2+23136.9+2610.9+142.4+2.4+2656.1+417.8+15.6+508.1+4161.5+10062.1+8571.6+148.7+636.7+56+784.8+595+869.5+10293.3+13742.9+140.3+827.7+1236.3+265+1268.8+15534.8+1302.5+286+428.4+1552.3+442.8+543+160.5+19088.9+16858.4+0.5-0.4+9378.9+533.8+67.6+218+1759.2+23001.7+12551.4+281.5+368.1+465.7+88.7+344.2+50+8771.1+1063.2+22747.5+0.7-2-1.1+117.9+1001.8+145.8+258.5+281.6+150.9+90.4+6968.6+422+814.3+1+19.2+40.1+26.3+939.8+4538.1+733.2+3537.6+24.9+131+376.8+35.4+105.8+117+93+3179.6+5641.3+44.7+341.3+226.2+71.3+204.4+196.8+17509.3+115+469.9-19.8+61+463.6+581.6+153.1+15631+107.2+1003.9+347.9+724.5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+1743.3+1172.4+553.6+943.3+510+170+1485.3+4482+170</f>
        <v>589815.1000000001</v>
      </c>
      <c r="E6" s="3">
        <f>D6/D151*100</f>
        <v>33.464059963699974</v>
      </c>
      <c r="F6" s="3">
        <f>D6/B6*100</f>
        <v>100.18985984989914</v>
      </c>
      <c r="G6" s="3">
        <f aca="true" t="shared" si="0" ref="G6:G43">D6/C6*100</f>
        <v>91.11799911356107</v>
      </c>
      <c r="H6" s="41">
        <f>B6-D6</f>
        <v>-1117.7000000001863</v>
      </c>
      <c r="I6" s="41">
        <f aca="true" t="shared" si="1" ref="I6:I43">C6-D6</f>
        <v>57493.99999999988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6699.4+11261.7+10.2+8073.8+9792.3+0.1+0.8+7352+6.6+10108.4-0.1+7942.1+9848.6-0.1+7861.7+17351.9+0.1+8976.7+21107.4+3648.1+8478-0.1+422+40.1+569.1+2781.8+7228.1+78.7+0.1+7673+92.1+10319.7+9.3+8020.9+10334.5+11348.9+0.1+10447.7+0.3+4.9+7959.3+1172.4+510+170+170</f>
        <v>217872.6</v>
      </c>
      <c r="E7" s="148">
        <f>D7/D6*100</f>
        <v>36.93913567150112</v>
      </c>
      <c r="F7" s="148">
        <f>D7/B7*100</f>
        <v>97.34795121356198</v>
      </c>
      <c r="G7" s="148">
        <f>D7/C7*100</f>
        <v>88.72500910166747</v>
      </c>
      <c r="H7" s="147">
        <f>B7-D7</f>
        <v>5935.5</v>
      </c>
      <c r="I7" s="147">
        <f t="shared" si="1"/>
        <v>27686.79999999999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487771.7+47.1+4992.2+4503.5+174-122.1+10000+1504.6-8585.7+263.9</f>
        <v>500549.2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+10.6</f>
        <v>459719.2999999999</v>
      </c>
      <c r="E8" s="109">
        <f>D8/D6*100</f>
        <v>77.94295195223042</v>
      </c>
      <c r="F8" s="109">
        <f>D8/B8*100</f>
        <v>99.38114755870308</v>
      </c>
      <c r="G8" s="109">
        <f t="shared" si="0"/>
        <v>91.8429796711292</v>
      </c>
      <c r="H8" s="107">
        <f>B8-D8</f>
        <v>2862.700000000128</v>
      </c>
      <c r="I8" s="107">
        <f t="shared" si="1"/>
        <v>40829.90000000014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2.5+4.3+3.3+7+0.4+1.3+1.6+1.3+1.5-0.1+0.8+5.1+2.1+0.8+4.5+2.3+3.3+2.6+0.4+0.9+2.1+0.9+1.5+0.4+3.7+4.5+1.4+0.9+0.7+1.2+2.5+2.2+15.4</f>
        <v>83.30000000000001</v>
      </c>
      <c r="E9" s="132">
        <f>D9/D6*100</f>
        <v>0.014123070094339735</v>
      </c>
      <c r="F9" s="109">
        <f>D9/B9*100</f>
        <v>92.24806201550389</v>
      </c>
      <c r="G9" s="109">
        <f t="shared" si="0"/>
        <v>91.23767798466595</v>
      </c>
      <c r="H9" s="107">
        <f aca="true" t="shared" si="2" ref="H9:H43">B9-D9</f>
        <v>6.999999999999986</v>
      </c>
      <c r="I9" s="107">
        <f t="shared" si="1"/>
        <v>7.999999999999986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+324.6+109.5+191+491.8+560.5</f>
        <v>32333.7</v>
      </c>
      <c r="E10" s="109">
        <f>D10/D6*100</f>
        <v>5.482006140568458</v>
      </c>
      <c r="F10" s="109">
        <f aca="true" t="shared" si="3" ref="F10:F41">D10/B10*100</f>
        <v>104.71062951964274</v>
      </c>
      <c r="G10" s="109">
        <f t="shared" si="0"/>
        <v>94.01408450704226</v>
      </c>
      <c r="H10" s="107">
        <f t="shared" si="2"/>
        <v>-1454.6000000000022</v>
      </c>
      <c r="I10" s="107">
        <f t="shared" si="1"/>
        <v>2058.7000000000007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80900.5-133.6-4046.3-981.1</f>
        <v>75739.49999999999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+1008.6+329.9+515.8+708.7+2965</f>
        <v>66364.5</v>
      </c>
      <c r="E11" s="109">
        <f>D11/D6*100</f>
        <v>11.251746521918477</v>
      </c>
      <c r="F11" s="109">
        <f t="shared" si="3"/>
        <v>101.5183893997268</v>
      </c>
      <c r="G11" s="109">
        <f t="shared" si="0"/>
        <v>87.62204662032363</v>
      </c>
      <c r="H11" s="107">
        <f t="shared" si="2"/>
        <v>-992.5999999999985</v>
      </c>
      <c r="I11" s="107">
        <f t="shared" si="1"/>
        <v>9374.999999999985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14045.5-16.9-29.9-73-52.2-1500+386.7</f>
        <v>12760.2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+270.9</f>
        <v>11795.299999999994</v>
      </c>
      <c r="E12" s="109">
        <f>D12/D6*100</f>
        <v>1.999830116251685</v>
      </c>
      <c r="F12" s="109">
        <f t="shared" si="3"/>
        <v>100.33259046290462</v>
      </c>
      <c r="G12" s="109">
        <f t="shared" si="0"/>
        <v>92.43820629770688</v>
      </c>
      <c r="H12" s="107">
        <f>B12-D12</f>
        <v>-39.09999999999309</v>
      </c>
      <c r="I12" s="107">
        <f t="shared" si="1"/>
        <v>964.9000000000069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23776.499999999996</v>
      </c>
      <c r="D13" s="131">
        <f>D6-D8-D9-D10-D11-D12</f>
        <v>19519.000000000226</v>
      </c>
      <c r="E13" s="109">
        <f>D13/D6*100</f>
        <v>3.3093421989366196</v>
      </c>
      <c r="F13" s="109">
        <f t="shared" si="3"/>
        <v>108.33115956909695</v>
      </c>
      <c r="G13" s="109">
        <f t="shared" si="0"/>
        <v>82.09366391184669</v>
      </c>
      <c r="H13" s="107">
        <f t="shared" si="2"/>
        <v>-1501.100000000315</v>
      </c>
      <c r="I13" s="107">
        <f t="shared" si="1"/>
        <v>4257.499999999771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329127.1+600+14307.6+200+1333.8+15842.2+1513.4+30+10000+981.3+4959+11.4</f>
        <v>378905.8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+2564.3+743+31.1+1170.2+538.4+857.2+9871+8679.8</f>
        <v>374856</v>
      </c>
      <c r="E18" s="3">
        <f>D18/D151*100</f>
        <v>21.26802732204163</v>
      </c>
      <c r="F18" s="3">
        <f>D18/B18*100</f>
        <v>107.51993611722854</v>
      </c>
      <c r="G18" s="3">
        <f t="shared" si="0"/>
        <v>98.9311855347688</v>
      </c>
      <c r="H18" s="41">
        <f>B18-D18</f>
        <v>-26217.399999999965</v>
      </c>
      <c r="I18" s="41">
        <f t="shared" si="1"/>
        <v>4049.7999999999884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238249.5+1256+2127.3+2535.4</f>
        <v>244168.19999999998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+743+538.4+8679.8</f>
        <v>241595.80000000008</v>
      </c>
      <c r="E19" s="148">
        <f>D19/D18*100</f>
        <v>64.45029558016947</v>
      </c>
      <c r="F19" s="148">
        <f t="shared" si="3"/>
        <v>109.99165942785135</v>
      </c>
      <c r="G19" s="148">
        <f t="shared" si="0"/>
        <v>98.94646395394653</v>
      </c>
      <c r="H19" s="147">
        <f t="shared" si="2"/>
        <v>-21946.600000000064</v>
      </c>
      <c r="I19" s="147">
        <f t="shared" si="1"/>
        <v>2572.399999999907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378905.8</v>
      </c>
      <c r="D25" s="131">
        <f>D18</f>
        <v>374856</v>
      </c>
      <c r="E25" s="109">
        <f>D25/D18*100</f>
        <v>100</v>
      </c>
      <c r="F25" s="109">
        <f t="shared" si="3"/>
        <v>107.51993611722854</v>
      </c>
      <c r="G25" s="109">
        <f t="shared" si="0"/>
        <v>98.9311855347688</v>
      </c>
      <c r="H25" s="107">
        <f t="shared" si="2"/>
        <v>-26217.399999999965</v>
      </c>
      <c r="I25" s="107">
        <f t="shared" si="1"/>
        <v>4049.7999999999884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67303.3-3099.2+301.7+44-104+255.7+122+221-122.1+190-1810.9+59</f>
        <v>63360.5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+109.8+161.5+3.3+150.2+118.9+270.5</f>
        <v>59380.39999999998</v>
      </c>
      <c r="E33" s="3">
        <f>D33/D151*100</f>
        <v>3.369037629366371</v>
      </c>
      <c r="F33" s="3">
        <f>D33/B33*100</f>
        <v>103.1024280475608</v>
      </c>
      <c r="G33" s="3">
        <f t="shared" si="0"/>
        <v>93.71832608644183</v>
      </c>
      <c r="H33" s="41">
        <f t="shared" si="2"/>
        <v>-1786.799999999981</v>
      </c>
      <c r="I33" s="41">
        <f t="shared" si="1"/>
        <v>3980.1000000000204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55535.9-3105.8+301.7+122.2+18.9-1878.9+14</f>
        <v>51007.99999999999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1743.2+1833.7+1830.2+1935.3+81+1854.2+129.9+1804.7+34.4+1.5+1881.6+1967.7+0.1+1784.4+235.6+2357.6-0.1+6335.8+2919.9+53.7+142.8+686.6+728.3+0.1+8.8+87.6+495.7+1689.4+9.2+4.2+70.1+2075.5+2129.1+113+4.5+2132.8-9.1+2045.9+241.3+11.3+2514.5+90.9+1665.8+520-7+2180.3+3.8</f>
        <v>48419.80000000002</v>
      </c>
      <c r="E34" s="109">
        <f>D34/D33*100</f>
        <v>81.54172083717866</v>
      </c>
      <c r="F34" s="109">
        <f t="shared" si="3"/>
        <v>103.50844189437053</v>
      </c>
      <c r="G34" s="109">
        <f t="shared" si="0"/>
        <v>94.92589397741536</v>
      </c>
      <c r="H34" s="107">
        <f t="shared" si="2"/>
        <v>-1641.200000000019</v>
      </c>
      <c r="I34" s="107">
        <f t="shared" si="1"/>
        <v>2588.1999999999753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+0.5+155.2+3.3+4.3+109.8</f>
        <v>2458.5</v>
      </c>
      <c r="E36" s="109">
        <f>D36/D33*100</f>
        <v>4.140255033647468</v>
      </c>
      <c r="F36" s="109">
        <f t="shared" si="3"/>
        <v>95.00875257264167</v>
      </c>
      <c r="G36" s="109">
        <f t="shared" si="0"/>
        <v>79.84216679657054</v>
      </c>
      <c r="H36" s="107">
        <f t="shared" si="2"/>
        <v>129.15633000000025</v>
      </c>
      <c r="I36" s="107">
        <f t="shared" si="1"/>
        <v>620.7000000000003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7.4+12.3+6.1+3.3+9.3+3.2+58.1+36.7+24.4+18.9-18.9+0.1+12+83.3+21.3+10.7+4.7+55.2+2.2+22.4+77.9+16.1+3.3+3+43.6+88+51+4.8+4.3+9.7+2.3+0.3+6.9+140+56.3+19.6</f>
        <v>899.7999999999998</v>
      </c>
      <c r="E37" s="116">
        <f>D37/D33*100</f>
        <v>1.5153148176839497</v>
      </c>
      <c r="F37" s="116">
        <f t="shared" si="3"/>
        <v>102.22676664394454</v>
      </c>
      <c r="G37" s="116">
        <f t="shared" si="0"/>
        <v>95.51003078229485</v>
      </c>
      <c r="H37" s="112">
        <f t="shared" si="2"/>
        <v>-19.599999999999795</v>
      </c>
      <c r="I37" s="112">
        <f t="shared" si="1"/>
        <v>42.30000000000018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0.13607183515099266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8250.400000000007</v>
      </c>
      <c r="D39" s="130">
        <f>D33-D34-D36-D37-D35-D38</f>
        <v>7521.499999999962</v>
      </c>
      <c r="E39" s="109">
        <f>D39/D33*100</f>
        <v>12.666637476338934</v>
      </c>
      <c r="F39" s="109">
        <f t="shared" si="3"/>
        <v>103.43888148417659</v>
      </c>
      <c r="G39" s="109">
        <f t="shared" si="0"/>
        <v>91.165276835062</v>
      </c>
      <c r="H39" s="107">
        <f>B39-D39</f>
        <v>-250.05632999996124</v>
      </c>
      <c r="I39" s="107">
        <f t="shared" si="1"/>
        <v>728.9000000000451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0.08542818772754894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102.9+155.5+3.1+3.7+452.3+6+17.2+314.1+59.3+95.2+2.2+579+1.9+71.6+375.2+7+7.3+568.3+0.1+96.1+326.4+4.1+518.1-0.1+350+35.2+5.1+556.7+19.5+326.2+24.6+1+691.6+365.3+4.1+585.4+328.4+3.5+1.9+509.6-0.1+18.5+0.1+311.5+518.9+25.3+320.2+4.8+8.1+758.7+371.6-0.1+538+48+75.1+326+56.1+91.1</f>
        <v>11046.400000000001</v>
      </c>
      <c r="E45" s="3">
        <f>D45/D151*100</f>
        <v>0.6267343646899094</v>
      </c>
      <c r="F45" s="3">
        <f>D45/B45*100</f>
        <v>103.02287414830373</v>
      </c>
      <c r="G45" s="3">
        <f aca="true" t="shared" si="5" ref="G45:G76">D45/C45*100</f>
        <v>93.70885646420089</v>
      </c>
      <c r="H45" s="41">
        <f>B45-D45</f>
        <v>-324.121000000001</v>
      </c>
      <c r="I45" s="41">
        <f aca="true" t="shared" si="6" ref="I45:I77">C45-D45</f>
        <v>741.5999999999985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102.7+154.9+447.3+314.1+572.1+284.8+559+325.4+510.8+301.6+29.6+556.7+0.1+311.9+684.4+334.8+585.4+305.3+503.4-0.1+18+293.3+510.8+310.5+0.1+758.7+314.8+524.7+326+86.9</f>
        <v>10028</v>
      </c>
      <c r="E46" s="109">
        <f>D46/D45*100</f>
        <v>90.78070683661645</v>
      </c>
      <c r="F46" s="109">
        <f aca="true" t="shared" si="7" ref="F46:F74">D46/B46*100</f>
        <v>103.6143512695961</v>
      </c>
      <c r="G46" s="109">
        <f t="shared" si="5"/>
        <v>95.23538182474334</v>
      </c>
      <c r="H46" s="107">
        <f aca="true" t="shared" si="8" ref="H46:H74">B46-D46</f>
        <v>-349.8040000000001</v>
      </c>
      <c r="I46" s="107">
        <f t="shared" si="6"/>
        <v>501.7000000000007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0.0072421784472769405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0.5132893974507532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3.1+3.5+1+0.7+59.3+95.2+2.2+6-0.1+53.5+89.7+6.2+7.2+73.9+0.4+4+3.2+30.6+0.2+2.7+3.1+5.4+3.6+1.3+5+0.5+0.4+4.8+0.7+0.5+6.7+33.4+6.8+47.8+45.7+52.2+4.2</f>
        <v>664.6</v>
      </c>
      <c r="E49" s="109">
        <f>D49/D45*100</f>
        <v>6.016439745075318</v>
      </c>
      <c r="F49" s="109">
        <f t="shared" si="7"/>
        <v>96.51438712057183</v>
      </c>
      <c r="G49" s="109">
        <f t="shared" si="5"/>
        <v>76.82348861403307</v>
      </c>
      <c r="H49" s="107">
        <f t="shared" si="8"/>
        <v>24.001999999999953</v>
      </c>
      <c r="I49" s="107">
        <f t="shared" si="6"/>
        <v>200.5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296.30000000000143</v>
      </c>
      <c r="E50" s="109">
        <f>D50/D45*100</f>
        <v>2.6823218424102095</v>
      </c>
      <c r="F50" s="109">
        <f t="shared" si="7"/>
        <v>102.26092238454692</v>
      </c>
      <c r="G50" s="109">
        <f t="shared" si="5"/>
        <v>93.35223692501641</v>
      </c>
      <c r="H50" s="107">
        <f t="shared" si="8"/>
        <v>-6.55100000000084</v>
      </c>
      <c r="I50" s="107">
        <f t="shared" si="6"/>
        <v>21.099999999997863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23558.7+50+2250-940.4-1250+76.8+148+18.8+1058.7+500+363.6</f>
        <v>25834.199999999997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+128.9+453.6+25.1+128.8</f>
        <v>22835.799999999996</v>
      </c>
      <c r="E51" s="3">
        <f>D51/D151*100</f>
        <v>1.29562396845903</v>
      </c>
      <c r="F51" s="3">
        <f>D51/B51*100</f>
        <v>98.81478340264043</v>
      </c>
      <c r="G51" s="3">
        <f t="shared" si="5"/>
        <v>88.39367969590697</v>
      </c>
      <c r="H51" s="41">
        <f>B51-D51</f>
        <v>273.9000000000051</v>
      </c>
      <c r="I51" s="41">
        <f t="shared" si="6"/>
        <v>2998.4000000000015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16189.8-940.4-9.6</f>
        <v>15239.8</v>
      </c>
      <c r="D52" s="107">
        <f>392.4+738.8+389.6+752.9+403.1+730.4+397.8+724.9+1.1+0.1+403+795.7+527.1+1240.6+386.5+33.7+705.7+0.1+5.8+226.6+536.1+14.2+2.1+376.1+1.7+154.2+769.9+9+398.1-0.1+5.3+1.1+963.2+13.3+716.5+1.1+31.1+837.9+514.1</f>
        <v>14200.800000000003</v>
      </c>
      <c r="E52" s="109">
        <f>D52/D51*100</f>
        <v>62.18656670666237</v>
      </c>
      <c r="F52" s="109">
        <f t="shared" si="7"/>
        <v>103.14576871953925</v>
      </c>
      <c r="G52" s="109">
        <f t="shared" si="5"/>
        <v>93.18232522736521</v>
      </c>
      <c r="H52" s="107">
        <f t="shared" si="8"/>
        <v>-433.100000000004</v>
      </c>
      <c r="I52" s="107">
        <f t="shared" si="6"/>
        <v>1038.9999999999964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0.04992161430735951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+14.2+29.1+13.6</f>
        <v>730.0999999999999</v>
      </c>
      <c r="E54" s="109">
        <f>D54/D51*100</f>
        <v>3.197172860158173</v>
      </c>
      <c r="F54" s="109">
        <f t="shared" si="7"/>
        <v>98.09216713690716</v>
      </c>
      <c r="G54" s="109">
        <f t="shared" si="5"/>
        <v>90.11355220933102</v>
      </c>
      <c r="H54" s="107">
        <f t="shared" si="8"/>
        <v>14.200000000000045</v>
      </c>
      <c r="I54" s="107">
        <f t="shared" si="6"/>
        <v>80.10000000000014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+28.3+13.4+8.2</f>
        <v>766.3000000000001</v>
      </c>
      <c r="E55" s="109">
        <f>D55/D51*100</f>
        <v>3.355695881028912</v>
      </c>
      <c r="F55" s="109">
        <f t="shared" si="7"/>
        <v>88.90636928338893</v>
      </c>
      <c r="G55" s="109">
        <f t="shared" si="5"/>
        <v>72.10877952385434</v>
      </c>
      <c r="H55" s="107">
        <f t="shared" si="8"/>
        <v>95.61799999999994</v>
      </c>
      <c r="I55" s="107">
        <f t="shared" si="6"/>
        <v>296.4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518.9+500+200</f>
        <v>1218.9</v>
      </c>
      <c r="D56" s="131">
        <f>34+46+40+40+40+40+40+40+38+2+40+40+40</f>
        <v>480</v>
      </c>
      <c r="E56" s="109">
        <f>D56/D51*100</f>
        <v>2.101962707678295</v>
      </c>
      <c r="F56" s="109">
        <f>D56/B56*100</f>
        <v>49.51710506498088</v>
      </c>
      <c r="G56" s="109">
        <f>D56/C56*100</f>
        <v>39.379768643859215</v>
      </c>
      <c r="H56" s="107">
        <f t="shared" si="8"/>
        <v>489.3620000000001</v>
      </c>
      <c r="I56" s="107">
        <f t="shared" si="6"/>
        <v>738.9000000000001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7489.599999999997</v>
      </c>
      <c r="D57" s="131">
        <f>D51-D52-D55-D54-D53-D56</f>
        <v>6647.199999999993</v>
      </c>
      <c r="E57" s="109">
        <f>D57/D51*100</f>
        <v>29.108680230164897</v>
      </c>
      <c r="F57" s="109">
        <f t="shared" si="7"/>
        <v>98.37982319692972</v>
      </c>
      <c r="G57" s="109">
        <f t="shared" si="5"/>
        <v>88.75240333262118</v>
      </c>
      <c r="H57" s="107">
        <f>B57-D57</f>
        <v>109.47000000000844</v>
      </c>
      <c r="I57" s="107">
        <f>C57-D57</f>
        <v>842.4000000000033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7844.6+200-378.5+50-3400+500-0.1-163.6</f>
        <v>4652.4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+9.8</f>
        <v>4232.400000000001</v>
      </c>
      <c r="E59" s="3">
        <f>D59/D151*100</f>
        <v>0.24013167413035671</v>
      </c>
      <c r="F59" s="3">
        <f>D59/B59*100</f>
        <v>98.39561948393214</v>
      </c>
      <c r="G59" s="3">
        <f t="shared" si="5"/>
        <v>90.97240134124324</v>
      </c>
      <c r="H59" s="41">
        <f>B59-D59</f>
        <v>69.01099999999951</v>
      </c>
      <c r="I59" s="41">
        <f t="shared" si="6"/>
        <v>419.9999999999991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55.6+146.1+60.8+59.3+73.6+0.1+67.3+144.6-4.5+79.7+66.8+72.2-0.1+53+75.7+69.4+0.1+39.1+101.5+64.4+45.9+60.8+119.4+37.7+47.7+65.9+60.6-0.1+31.3+40.6+67.5+63.7+74.8+157.2+31.9+0.1+44.8+148.5+79.6</f>
        <v>2402.6000000000004</v>
      </c>
      <c r="E60" s="109">
        <f>D60/D59*100</f>
        <v>56.76684623381533</v>
      </c>
      <c r="F60" s="109">
        <f t="shared" si="7"/>
        <v>102.47168389117323</v>
      </c>
      <c r="G60" s="109">
        <f t="shared" si="5"/>
        <v>93.82590697856055</v>
      </c>
      <c r="H60" s="107">
        <f t="shared" si="8"/>
        <v>-57.95228000000043</v>
      </c>
      <c r="I60" s="107">
        <f t="shared" si="6"/>
        <v>158.0999999999999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337.1+6.6-3.4</f>
        <v>340.30000000000007</v>
      </c>
      <c r="D61" s="107">
        <f>3.2+187.7+74.6+71.5</f>
        <v>337</v>
      </c>
      <c r="E61" s="109">
        <f>D61/D59*100</f>
        <v>7.962385407806445</v>
      </c>
      <c r="F61" s="109">
        <f>D61/B61*100</f>
        <v>98.0506255455339</v>
      </c>
      <c r="G61" s="109">
        <f t="shared" si="5"/>
        <v>99.03026741110783</v>
      </c>
      <c r="H61" s="107">
        <f t="shared" si="8"/>
        <v>6.699999999999989</v>
      </c>
      <c r="I61" s="107">
        <f t="shared" si="6"/>
        <v>3.300000000000068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0.4+18.6+55.1+0.5+32.9+0.7+67.5+3.7+0.4+6.3+12.6+0.1+4.2+0.1+1.9+0.5+3.8+1+0.1+0.1+2.5-0.1+0.6+0.1+3.3+0.4+5.9+0.7+14.5+9.9+45.1+6.4+9.8</f>
        <v>309.59999999999997</v>
      </c>
      <c r="E62" s="109">
        <f>D62/D59*100</f>
        <v>7.3149985823646135</v>
      </c>
      <c r="F62" s="109">
        <f t="shared" si="7"/>
        <v>91.30709019314958</v>
      </c>
      <c r="G62" s="109">
        <f t="shared" si="5"/>
        <v>74.98183579559213</v>
      </c>
      <c r="H62" s="107">
        <f t="shared" si="8"/>
        <v>29.47553000000005</v>
      </c>
      <c r="I62" s="107">
        <f t="shared" si="6"/>
        <v>103.30000000000007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3707.1-3400+500-223.4</f>
        <v>583.6999999999999</v>
      </c>
      <c r="D63" s="107">
        <f>89.8+459.2</f>
        <v>549</v>
      </c>
      <c r="E63" s="109">
        <f>D63/D59*100</f>
        <v>12.97136376523958</v>
      </c>
      <c r="F63" s="109">
        <f t="shared" si="7"/>
        <v>68.01777134630585</v>
      </c>
      <c r="G63" s="109">
        <f t="shared" si="5"/>
        <v>94.05516532465309</v>
      </c>
      <c r="H63" s="107">
        <f t="shared" si="8"/>
        <v>258.14200000000005</v>
      </c>
      <c r="I63" s="107">
        <f t="shared" si="6"/>
        <v>34.69999999999993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754.7999999999994</v>
      </c>
      <c r="D64" s="131">
        <f>D59-D60-D62-D63-D61</f>
        <v>634.2000000000003</v>
      </c>
      <c r="E64" s="109">
        <f>D64/D59*100</f>
        <v>14.984406010774034</v>
      </c>
      <c r="F64" s="109">
        <f t="shared" si="7"/>
        <v>135.84786838050903</v>
      </c>
      <c r="G64" s="109">
        <f t="shared" si="5"/>
        <v>84.02225755166943</v>
      </c>
      <c r="H64" s="107">
        <f t="shared" si="8"/>
        <v>-167.35425000000026</v>
      </c>
      <c r="I64" s="107">
        <f t="shared" si="6"/>
        <v>120.59999999999911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367.6</v>
      </c>
      <c r="D69" s="41">
        <f>SUM(D70:D71)</f>
        <v>292.4</v>
      </c>
      <c r="E69" s="30">
        <f>D69/D151*100</f>
        <v>0.01658976030519712</v>
      </c>
      <c r="F69" s="3">
        <f>D69/B69*100</f>
        <v>77.49801219188973</v>
      </c>
      <c r="G69" s="3">
        <f t="shared" si="5"/>
        <v>79.5429815016322</v>
      </c>
      <c r="H69" s="41">
        <f>B69-D69</f>
        <v>84.90000000000003</v>
      </c>
      <c r="I69" s="41">
        <f t="shared" si="6"/>
        <v>75.20000000000005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267.3-68.6-27.9+0.7-15-6.9-19.6-19.5-7.2-13-9.7</f>
        <v>80.6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8.06451612903226</v>
      </c>
      <c r="H71" s="107">
        <f t="shared" si="8"/>
        <v>83.8</v>
      </c>
      <c r="I71" s="107">
        <f t="shared" si="6"/>
        <v>74.1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157960+265+0.3+29.6-699.4-2295.4+0.1-89.4+283.1</f>
        <v>155453.90000000002</v>
      </c>
      <c r="D90" s="41">
        <f>9132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+178+98.2+108.6+100.7+446.1+385.4</f>
        <v>143738.49999999997</v>
      </c>
      <c r="E90" s="3">
        <f>D90/D151*100</f>
        <v>8.155223192984186</v>
      </c>
      <c r="F90" s="3">
        <f aca="true" t="shared" si="11" ref="F90:F96">D90/B90*100</f>
        <v>99.73771219811748</v>
      </c>
      <c r="G90" s="3">
        <f t="shared" si="9"/>
        <v>92.46374648690059</v>
      </c>
      <c r="H90" s="41">
        <f aca="true" t="shared" si="12" ref="H90:H96">B90-D90</f>
        <v>378.0000000000291</v>
      </c>
      <c r="I90" s="41">
        <f t="shared" si="10"/>
        <v>11715.400000000052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148246.2-137.7-228.3-64.5-80-812.7-2843.9-159.4-19.2</f>
        <v>143900.5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+2.1+278.1+14.7</f>
        <v>133934.40000000005</v>
      </c>
      <c r="E91" s="109">
        <f>D91/D90*100</f>
        <v>93.17921085860787</v>
      </c>
      <c r="F91" s="109">
        <f t="shared" si="11"/>
        <v>100.32253763563288</v>
      </c>
      <c r="G91" s="109">
        <f t="shared" si="9"/>
        <v>93.07431176403144</v>
      </c>
      <c r="H91" s="107">
        <f t="shared" si="12"/>
        <v>-430.6000000000349</v>
      </c>
      <c r="I91" s="107">
        <f t="shared" si="10"/>
        <v>9966.099999999948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48.5+5.1+5+1.3+22.8+67.3+62.7+3.5+1.4+40.6+112.7+571.4+55.5+1.7+2.4+3.1+83.6+0.9+1.4+3.5+0.9+23.5+44.4+1+13.6+0.7+42.8+22.3+44+0.7+4.6+0.7+0.7+13.7+56.1+1.6+31.5+0.9+63.8+4.3+0.9+0.3+18-0.1+60.5+27.6+1.9+44.7+0.9+56.3+197.4+9.8+28.5+1+1</f>
        <v>1914.9000000000003</v>
      </c>
      <c r="E92" s="109">
        <f>D92/D90*100</f>
        <v>1.3322109247000633</v>
      </c>
      <c r="F92" s="109">
        <f t="shared" si="11"/>
        <v>83.62008733624455</v>
      </c>
      <c r="G92" s="109">
        <f t="shared" si="9"/>
        <v>73.16877459783731</v>
      </c>
      <c r="H92" s="107">
        <f t="shared" si="12"/>
        <v>375.0999999999997</v>
      </c>
      <c r="I92" s="107">
        <f t="shared" si="10"/>
        <v>702.1999999999996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8936.300000000023</v>
      </c>
      <c r="D94" s="131">
        <f>D90-D91-D92-D93</f>
        <v>7889.199999999918</v>
      </c>
      <c r="E94" s="109">
        <f>D94/D90*100</f>
        <v>5.488578216692062</v>
      </c>
      <c r="F94" s="109">
        <f t="shared" si="11"/>
        <v>94.79135376740643</v>
      </c>
      <c r="G94" s="109">
        <f>D94/C94*100</f>
        <v>88.28262256190926</v>
      </c>
      <c r="H94" s="107">
        <f t="shared" si="12"/>
        <v>433.5000000000646</v>
      </c>
      <c r="I94" s="107">
        <f>C94-D94</f>
        <v>1047.100000000105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59880.5+5316.8+172.8+165-3329.3+408.2-3637.6+1814-333.8</f>
        <v>60456.6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+239.1+32.7+66.5+602.2+663.6+249.9</f>
        <v>53362.600000000006</v>
      </c>
      <c r="E95" s="82">
        <f>D95/D151*100</f>
        <v>3.0276085610879346</v>
      </c>
      <c r="F95" s="84">
        <f t="shared" si="11"/>
        <v>97.9015308294072</v>
      </c>
      <c r="G95" s="81">
        <f>D95/C95*100</f>
        <v>88.26596269059128</v>
      </c>
      <c r="H95" s="85">
        <f t="shared" si="12"/>
        <v>1143.7999999999956</v>
      </c>
      <c r="I95" s="88">
        <f>C95-D95</f>
        <v>7093.999999999993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10660.3-133.5+11.8+210.8-0.1+588.4+612.9</f>
        <v>11950.599999999997</v>
      </c>
      <c r="D96" s="136">
        <f>69.1+1043.7+68.3+1051.8+1+68.3+66.1+938.4+3+68.7+11.3+4.3+734+67.7+6.3+0.4+21.5+2.2+658.8+0.1+17.8+71.8+130.4+525.1+460.8+17+3.6+18.3+567.4+6.6+33.7+842.6+39.7-0.1+76.9+138.3+814.3+78.3+19.7+1.5+77.7+1031.7+3.7+62.3+1</f>
        <v>9925.100000000002</v>
      </c>
      <c r="E96" s="137">
        <f>D96/D95*100</f>
        <v>18.599356103338298</v>
      </c>
      <c r="F96" s="138">
        <f t="shared" si="11"/>
        <v>105.82596735155194</v>
      </c>
      <c r="G96" s="139">
        <f>D96/C96*100</f>
        <v>83.05106019781438</v>
      </c>
      <c r="H96" s="140">
        <f t="shared" si="12"/>
        <v>-546.4000000000015</v>
      </c>
      <c r="I96" s="129">
        <f>C96-D96</f>
        <v>2025.4999999999945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12999.2-348+46.7-53.7+124.7-124.6+10.7+5.1+0.1+19.5-3.3-2260.1+46.9-33.8-25.3</f>
        <v>10404.100000000004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+94.6+39.9+7.6+32.2+127.8</f>
        <v>8690.899999999994</v>
      </c>
      <c r="E102" s="17">
        <f>D102/D151*100</f>
        <v>0.49309147686880156</v>
      </c>
      <c r="F102" s="17">
        <f>D102/B102*100</f>
        <v>90.71447210479614</v>
      </c>
      <c r="G102" s="17">
        <f aca="true" t="shared" si="14" ref="G102:G149">D102/C102*100</f>
        <v>83.53341471150787</v>
      </c>
      <c r="H102" s="66">
        <f aca="true" t="shared" si="15" ref="H102:H107">B102-D102</f>
        <v>889.6000000000058</v>
      </c>
      <c r="I102" s="66">
        <f aca="true" t="shared" si="16" ref="I102:I149">C102-D102</f>
        <v>1713.2000000000098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17.3+10+11+0.1+10.9+18.9+0.1+11+25.2+18.3+2.4+10.6+13.7+13.9+13.8+13+14.1+22+11.1+19.5</f>
        <v>256.9</v>
      </c>
      <c r="E103" s="124">
        <f>D103/D102*100</f>
        <v>2.9559654351102895</v>
      </c>
      <c r="F103" s="109">
        <f>D103/B103*100</f>
        <v>99.15090698571977</v>
      </c>
      <c r="G103" s="124">
        <f>D103/C103*100</f>
        <v>99.15090698571977</v>
      </c>
      <c r="H103" s="123">
        <f t="shared" si="15"/>
        <v>2.2000000000000455</v>
      </c>
      <c r="I103" s="123">
        <f t="shared" si="16"/>
        <v>2.2000000000000455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10720.8-348+46.7-56.3+125.1-124.6-51.5+5.1+21.6-3.3-2080.6-0.1-23.9-25.3</f>
        <v>8205.700000000003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+65+7+51.4</f>
        <v>6676.5999999999985</v>
      </c>
      <c r="E104" s="109">
        <f>D104/D102*100</f>
        <v>76.82288370594533</v>
      </c>
      <c r="F104" s="109">
        <f aca="true" t="shared" si="17" ref="F104:F149">D104/B104*100</f>
        <v>88.5267638128323</v>
      </c>
      <c r="G104" s="109">
        <f t="shared" si="14"/>
        <v>81.36539234922063</v>
      </c>
      <c r="H104" s="107">
        <f t="shared" si="15"/>
        <v>865.3000000000011</v>
      </c>
      <c r="I104" s="107">
        <f t="shared" si="16"/>
        <v>1529.100000000004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1757.399999999996</v>
      </c>
      <c r="E106" s="128">
        <f>D106/D102*100</f>
        <v>20.22115085894438</v>
      </c>
      <c r="F106" s="128">
        <f t="shared" si="17"/>
        <v>98.75807811182894</v>
      </c>
      <c r="G106" s="128">
        <f t="shared" si="14"/>
        <v>90.62032692208503</v>
      </c>
      <c r="H106" s="129">
        <f>B106-D106</f>
        <v>22.100000000004002</v>
      </c>
      <c r="I106" s="129">
        <f t="shared" si="16"/>
        <v>181.9000000000051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517185</v>
      </c>
      <c r="D107" s="68">
        <f>SUM(D108:D148)-D115-D119+D149-D140-D141-D109-D112-D122-D123-D138-D131-D129-D136</f>
        <v>492776.8000000001</v>
      </c>
      <c r="E107" s="69">
        <f>D107/D151*100</f>
        <v>27.958443898639068</v>
      </c>
      <c r="F107" s="69">
        <f>D107/B107*100</f>
        <v>105.08890539036781</v>
      </c>
      <c r="G107" s="69">
        <f t="shared" si="14"/>
        <v>95.28056691512711</v>
      </c>
      <c r="H107" s="68">
        <f t="shared" si="15"/>
        <v>-23862.600000000093</v>
      </c>
      <c r="I107" s="68">
        <f t="shared" si="16"/>
        <v>24408.199999999895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+24.1+45.9+40.6+303.7</f>
        <v>2563.3</v>
      </c>
      <c r="E108" s="102">
        <f>D108/D107*100</f>
        <v>0.5201746510793527</v>
      </c>
      <c r="F108" s="102">
        <f t="shared" si="17"/>
        <v>70.63572983548734</v>
      </c>
      <c r="G108" s="102">
        <f t="shared" si="14"/>
        <v>62.58667838656119</v>
      </c>
      <c r="H108" s="103">
        <f aca="true" t="shared" si="18" ref="H108:H149">B108-D108</f>
        <v>1065.6</v>
      </c>
      <c r="I108" s="103">
        <f t="shared" si="16"/>
        <v>1532.2999999999997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68.3+138.7+47.8+60.9+18.1+30+81.4+40.6+14.7+2.7+31.2+33.2+49.1+0.8+32+30.3+35.6+3.1+119.4+152.8</f>
        <v>990.7</v>
      </c>
      <c r="E109" s="109">
        <f>D109/D108*100</f>
        <v>38.6493972613428</v>
      </c>
      <c r="F109" s="109">
        <f t="shared" si="17"/>
        <v>47.971140809606815</v>
      </c>
      <c r="G109" s="109">
        <f t="shared" si="14"/>
        <v>41.0278709570547</v>
      </c>
      <c r="H109" s="107">
        <f t="shared" si="18"/>
        <v>1074.5000000000002</v>
      </c>
      <c r="I109" s="107">
        <f t="shared" si="16"/>
        <v>1424.0000000000002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</f>
        <v>956.3000000000001</v>
      </c>
      <c r="E110" s="102">
        <f>D110/D107*100</f>
        <v>0.19406351922411927</v>
      </c>
      <c r="F110" s="102">
        <f>D110/B110*100</f>
        <v>87.9598969830758</v>
      </c>
      <c r="G110" s="102">
        <f t="shared" si="14"/>
        <v>81.35953717883274</v>
      </c>
      <c r="H110" s="103">
        <f t="shared" si="18"/>
        <v>130.89999999999998</v>
      </c>
      <c r="I110" s="103">
        <f t="shared" si="16"/>
        <v>219.10000000000002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196.7-39-52.7-65</f>
        <v>39.999999999999986</v>
      </c>
      <c r="D111" s="113">
        <f>2+2</f>
        <v>4</v>
      </c>
      <c r="E111" s="102">
        <f>D111/D107*100</f>
        <v>0.0008117265260864552</v>
      </c>
      <c r="F111" s="114">
        <f t="shared" si="17"/>
        <v>2.5364616360177554</v>
      </c>
      <c r="G111" s="102">
        <f t="shared" si="14"/>
        <v>10.000000000000004</v>
      </c>
      <c r="H111" s="103">
        <f t="shared" si="18"/>
        <v>153.7</v>
      </c>
      <c r="I111" s="103">
        <f t="shared" si="16"/>
        <v>35.999999999999986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0.011019187591623632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136.4+40+10+2+0.1+10.6+142+54.3+10.6+6.6+21.9+41.3+8.2+239.5+0.2+6.2+0.7+26.9+145.7+54.9+4+2+1.1+3.5+2.2+195.9+3.8+0.4+0.2+181.5+10+1.7+7.3+203.7+0.2+6.2+185.1+14.5+72+29.1+0.3+192.4+4.9+207.6+0.5+22.4+3.1+223.4+2.3+5.6+0.9+3.4+11.1+6.4+33.2+119.2+21.5</f>
        <v>2740.7000000000003</v>
      </c>
      <c r="E114" s="102">
        <f>D114/D107*100</f>
        <v>0.556174722511287</v>
      </c>
      <c r="F114" s="102">
        <f t="shared" si="17"/>
        <v>100.06206644760863</v>
      </c>
      <c r="G114" s="102">
        <f t="shared" si="14"/>
        <v>91.371895315886</v>
      </c>
      <c r="H114" s="103">
        <f t="shared" si="18"/>
        <v>-1.7000000000002728</v>
      </c>
      <c r="I114" s="103">
        <f t="shared" si="16"/>
        <v>258.7999999999997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0.003652769367389048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39+5+6.2+39.1+4.9+0.4+0.8+39+0.1+5.5+0.9+39+4.8+1.3+39-0.1+0.8+0.4+5+0.8+5.1+0.2+0.4+2.2+3.5+39+0.4+3+0.8+39+6+0.3-0.1+1.1+39+1.7+0.4+0.8-0.6+2.1+39+1.3+4.2+0.8+39</f>
        <v>460.50000000000006</v>
      </c>
      <c r="E118" s="102">
        <f>D118/D107*100</f>
        <v>0.09345001631570315</v>
      </c>
      <c r="F118" s="102">
        <f t="shared" si="17"/>
        <v>100.54585152838429</v>
      </c>
      <c r="G118" s="102">
        <f t="shared" si="14"/>
        <v>91.95287539936103</v>
      </c>
      <c r="H118" s="103">
        <f t="shared" si="18"/>
        <v>-2.500000000000057</v>
      </c>
      <c r="I118" s="103">
        <f t="shared" si="16"/>
        <v>40.299999999999955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39+39.1+39+39.1+39+39+39+39+39+39</f>
        <v>390.2</v>
      </c>
      <c r="E119" s="109">
        <f>D119/D118*100</f>
        <v>84.73398479913136</v>
      </c>
      <c r="F119" s="109">
        <f t="shared" si="17"/>
        <v>111.07315684600056</v>
      </c>
      <c r="G119" s="109">
        <f t="shared" si="14"/>
        <v>99.94877049180329</v>
      </c>
      <c r="H119" s="107">
        <f t="shared" si="18"/>
        <v>-38.89999999999998</v>
      </c>
      <c r="I119" s="107">
        <f t="shared" si="16"/>
        <v>0.19999999999998863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0.02159192559389971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3483.8+2635.6+1853.3+812.9+1333.3+1694.1+1722.4+661.9+934+1328+225+1781.5+1097.2+0.1+1902.6+1343+1822.5+1392+1771.1+3307.3+1386.4+2307.7+1782.5+2255.1+2689.6</f>
        <v>41522.899999999994</v>
      </c>
      <c r="E124" s="116">
        <f>D124/D107*100</f>
        <v>8.426309842508816</v>
      </c>
      <c r="F124" s="102">
        <f t="shared" si="17"/>
        <v>108.26562858513586</v>
      </c>
      <c r="G124" s="102">
        <f t="shared" si="14"/>
        <v>98.03472056625735</v>
      </c>
      <c r="H124" s="103">
        <f t="shared" si="18"/>
        <v>-3170.0999999999913</v>
      </c>
      <c r="I124" s="103">
        <f t="shared" si="16"/>
        <v>832.4000000000015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585+110-4.6-96</f>
        <v>594.4</v>
      </c>
      <c r="D125" s="113">
        <f>10+6+64.3+10.6</f>
        <v>90.89999999999999</v>
      </c>
      <c r="E125" s="116">
        <f>D125/D107*100</f>
        <v>0.018446485305314692</v>
      </c>
      <c r="F125" s="102">
        <f t="shared" si="17"/>
        <v>13.166280417149478</v>
      </c>
      <c r="G125" s="102">
        <f t="shared" si="14"/>
        <v>15.292732166890982</v>
      </c>
      <c r="H125" s="103">
        <f t="shared" si="18"/>
        <v>599.5</v>
      </c>
      <c r="I125" s="103">
        <f t="shared" si="16"/>
        <v>503.5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0.01193237993347089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6.5+6.7+0.9+10.2+6.4+2.4+29+2.5+26.7+1.1+7.5+20.9+3.3+0.1+0.6+54.3+6.4+19+6.4-0.2+0.9+1+0.1+24+11.8+60.3+1.8+4+2+10.5+0.5+0.1+1.1+56.8+0.1-0.1+8.7+10.4+6.4+43.4+6.5+23.9+0.2+0.1+0.2+49.2+6.4+42.1+25.3+43.2+0.1+0.1-0.2+1.2+6.7+6.6+19.2+0.1+0.5+6.3+90.2+213.8</f>
        <v>996.2000000000003</v>
      </c>
      <c r="E128" s="116">
        <f>D128/D107*100</f>
        <v>0.20216049132183173</v>
      </c>
      <c r="F128" s="102">
        <f t="shared" si="17"/>
        <v>102.14293038039581</v>
      </c>
      <c r="G128" s="102">
        <f t="shared" si="14"/>
        <v>86.37821902367124</v>
      </c>
      <c r="H128" s="103">
        <f t="shared" si="18"/>
        <v>-20.90000000000032</v>
      </c>
      <c r="I128" s="103">
        <f t="shared" si="16"/>
        <v>157.09999999999968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459.6-80.2</f>
        <v>379.40000000000003</v>
      </c>
      <c r="D129" s="108">
        <f>6.4+6.4+6.4+6.4+6.4+24+6.4+56.8+6.4+6.4+6.5+42.1+6.4+42.1+25.3+25.3+6.4+49.4</f>
        <v>335.49999999999994</v>
      </c>
      <c r="E129" s="109">
        <f>D129/D128*100</f>
        <v>33.6779763099779</v>
      </c>
      <c r="F129" s="109">
        <f>D129/B129*100</f>
        <v>117.47198879551817</v>
      </c>
      <c r="G129" s="109">
        <f t="shared" si="14"/>
        <v>88.42909857670003</v>
      </c>
      <c r="H129" s="107">
        <f t="shared" si="18"/>
        <v>-49.89999999999992</v>
      </c>
      <c r="I129" s="107">
        <f t="shared" si="16"/>
        <v>43.90000000000009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>
        <f>180</f>
        <v>180</v>
      </c>
      <c r="E130" s="116">
        <f>D130/D107*100</f>
        <v>0.036527693673890485</v>
      </c>
      <c r="F130" s="114">
        <f t="shared" si="17"/>
        <v>90</v>
      </c>
      <c r="G130" s="102">
        <f t="shared" si="14"/>
        <v>90</v>
      </c>
      <c r="H130" s="103">
        <f t="shared" si="18"/>
        <v>20</v>
      </c>
      <c r="I130" s="103">
        <f t="shared" si="16"/>
        <v>20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0.1879552771153187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3.8+10.3+1.3+2+1.7+6.8+34.3+6.4+6.5+18.5+109.2+13.4+8.1</f>
        <v>222.3</v>
      </c>
      <c r="E134" s="116">
        <f>D134/D107*100</f>
        <v>0.04511170168725475</v>
      </c>
      <c r="F134" s="102">
        <f t="shared" si="17"/>
        <v>63.67802921798912</v>
      </c>
      <c r="G134" s="102">
        <f t="shared" si="14"/>
        <v>62.07763194638369</v>
      </c>
      <c r="H134" s="103">
        <f t="shared" si="18"/>
        <v>126.80000000000001</v>
      </c>
      <c r="I134" s="103">
        <f t="shared" si="16"/>
        <v>135.8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1.2+14.1+4+6.1+23.5+26.4+39.6+8.2+10.7</f>
        <v>133.8</v>
      </c>
      <c r="E135" s="116">
        <f>D135/D107*100</f>
        <v>0.027152252297591932</v>
      </c>
      <c r="F135" s="102">
        <f t="shared" si="17"/>
        <v>43.16129032258065</v>
      </c>
      <c r="G135" s="102">
        <f t="shared" si="14"/>
        <v>31.349578256794757</v>
      </c>
      <c r="H135" s="103">
        <f t="shared" si="18"/>
        <v>176.2</v>
      </c>
      <c r="I135" s="103">
        <f t="shared" si="16"/>
        <v>292.99999999999994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1.2+4+6.1+23.5+26.4+5+8.2+10.7</f>
        <v>85.1</v>
      </c>
      <c r="E136" s="109"/>
      <c r="F136" s="102">
        <f>D136/B136*100</f>
        <v>40.99229287090559</v>
      </c>
      <c r="G136" s="109">
        <f>D136/C136*100</f>
        <v>33.03571428571428</v>
      </c>
      <c r="H136" s="107">
        <f>B136-D136</f>
        <v>122.5</v>
      </c>
      <c r="I136" s="107">
        <f>C136-D136</f>
        <v>172.50000000000003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0.5+1.3+15.9+33.5+3+0.6+15.2+1.3+36.5+1.9+0.3+0.3+0.6+5+2+16.5+0.1+0.5+1.2+18.6-0.1+0.3+0.5+0.5+16+2+17.3+2.1+0.4+0.7+25.9+2.2+17.9+2.1+0.8+15.3+2.1+17.5+3.3+2+10.4+0.6+16.6+1.1+0.5+0.3+1.9</f>
        <v>315.00000000000006</v>
      </c>
      <c r="E137" s="116">
        <f>D137/D107*100</f>
        <v>0.06392346392930835</v>
      </c>
      <c r="F137" s="102">
        <f>D137/B137*100</f>
        <v>90.41331802525835</v>
      </c>
      <c r="G137" s="102">
        <f>D137/C137*100</f>
        <v>82.63378803777547</v>
      </c>
      <c r="H137" s="103">
        <f t="shared" si="18"/>
        <v>33.39999999999992</v>
      </c>
      <c r="I137" s="103">
        <f t="shared" si="16"/>
        <v>66.19999999999993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87.96825396825396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</f>
        <v>1426.9999999999995</v>
      </c>
      <c r="E139" s="116">
        <f>D139/D107*100</f>
        <v>0.2895834381813428</v>
      </c>
      <c r="F139" s="102">
        <f t="shared" si="17"/>
        <v>101.65989883878316</v>
      </c>
      <c r="G139" s="102">
        <f t="shared" si="14"/>
        <v>94.34087002512227</v>
      </c>
      <c r="H139" s="103">
        <f t="shared" si="18"/>
        <v>-23.2999999999995</v>
      </c>
      <c r="I139" s="103">
        <f t="shared" si="16"/>
        <v>85.60000000000059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</f>
        <v>1110.8</v>
      </c>
      <c r="E140" s="109">
        <f>D140/D139*100</f>
        <v>77.84162578836722</v>
      </c>
      <c r="F140" s="109">
        <f aca="true" t="shared" si="19" ref="F140:F148">D140/B140*100</f>
        <v>101.98310686742562</v>
      </c>
      <c r="G140" s="109">
        <f t="shared" si="14"/>
        <v>94.23941630609993</v>
      </c>
      <c r="H140" s="107">
        <f t="shared" si="18"/>
        <v>-21.59999999999991</v>
      </c>
      <c r="I140" s="107">
        <f t="shared" si="16"/>
        <v>67.90000000000009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1.76594253679047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200+300+1250+175-1001+52.7</f>
        <v>976.7</v>
      </c>
      <c r="D142" s="113">
        <f>300+200+174+176.9+73.1-0.5</f>
        <v>923.5</v>
      </c>
      <c r="E142" s="116">
        <f>D142/D107*100</f>
        <v>0.18740736171021033</v>
      </c>
      <c r="F142" s="102">
        <f t="shared" si="19"/>
        <v>103.06919642857142</v>
      </c>
      <c r="G142" s="102">
        <f t="shared" si="14"/>
        <v>94.5530869253609</v>
      </c>
      <c r="H142" s="103">
        <f t="shared" si="18"/>
        <v>-27.5</v>
      </c>
      <c r="I142" s="103">
        <f t="shared" si="16"/>
        <v>53.200000000000045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67967+150-2500-1878-220-5896.7+475+3501.1-1013.3-319</f>
        <v>60266.1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+526.7</f>
        <v>43783.99999999999</v>
      </c>
      <c r="E144" s="116">
        <f>D144/D107*100</f>
        <v>8.885158554542336</v>
      </c>
      <c r="F144" s="102">
        <f t="shared" si="19"/>
        <v>89.66692334157969</v>
      </c>
      <c r="G144" s="102">
        <f t="shared" si="14"/>
        <v>72.65112559133576</v>
      </c>
      <c r="H144" s="103">
        <f t="shared" si="18"/>
        <v>5045.600000000006</v>
      </c>
      <c r="I144" s="103">
        <f t="shared" si="16"/>
        <v>16482.100000000006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0.037237954384216135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1601.8+39.7+92.5+565.2+121.3+853.6+638.8+424+800.9+24.5+1.5+318.7+33.7+748.2+470.6+626.9+12.3+30.7-0.1+883.3+49.6+651.7+21.2+772.1+23.2+723.2+21.7</f>
        <v>10550.800000000003</v>
      </c>
      <c r="E147" s="116">
        <f>D147/D107*100</f>
        <v>2.1410910578582434</v>
      </c>
      <c r="F147" s="102">
        <f t="shared" si="19"/>
        <v>105.01025140832458</v>
      </c>
      <c r="G147" s="102">
        <f t="shared" si="14"/>
        <v>100.00000000000004</v>
      </c>
      <c r="H147" s="103">
        <f t="shared" si="18"/>
        <v>-503.4000000000033</v>
      </c>
      <c r="I147" s="103">
        <f t="shared" si="16"/>
        <v>0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376354.8-1000+14285.9-198-200-300-15786.4-2950-2519.8+7938.3-13756.7+0.7-2656+159.4-834.5-346.3</f>
        <v>358191.4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+1541.8+43.5+172.5+218.8</f>
        <v>355892.3000000001</v>
      </c>
      <c r="E148" s="155">
        <f>D148/D107*100</f>
        <v>72.22180508497965</v>
      </c>
      <c r="F148" s="156">
        <f t="shared" si="19"/>
        <v>107.9958075235774</v>
      </c>
      <c r="G148" s="156">
        <f t="shared" si="14"/>
        <v>99.35813646000436</v>
      </c>
      <c r="H148" s="157">
        <f t="shared" si="18"/>
        <v>-26349.600000000093</v>
      </c>
      <c r="I148" s="157">
        <f>C148-D148</f>
        <v>2299.0999999999185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819+819+819.1+819+819+819.1+819+819+819.1+819+819+819.1+819.1+819+819+819+819.1+819+819+819+819.1+819+819+819.1+819+819+819.1+819+819+819.1+819+819+819.1+819+819</f>
        <v>28666.099999999995</v>
      </c>
      <c r="E149" s="116">
        <f>D149/D107*100</f>
        <v>5.817258442361732</v>
      </c>
      <c r="F149" s="102">
        <f t="shared" si="17"/>
        <v>106.06035940373167</v>
      </c>
      <c r="G149" s="102">
        <f t="shared" si="14"/>
        <v>97.22199612008735</v>
      </c>
      <c r="H149" s="103">
        <f t="shared" si="18"/>
        <v>-1637.9999999999964</v>
      </c>
      <c r="I149" s="103">
        <f t="shared" si="16"/>
        <v>819.1000000000058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531016.6</v>
      </c>
      <c r="D150" s="45">
        <f>D43+D69+D72+D77+D79+D87+D102+D107+D100+D84+D98</f>
        <v>503265.8000000001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1878777.1</v>
      </c>
      <c r="D151" s="41">
        <f>D6+D18+D33+D43+D51+D59+D69+D72+D77+D79+D87+D90+D95+D102+D107+D100+D84+D98+D45</f>
        <v>1762533</v>
      </c>
      <c r="E151" s="28">
        <v>100</v>
      </c>
      <c r="F151" s="3">
        <f>D151/B151*100</f>
        <v>102.85816089001638</v>
      </c>
      <c r="G151" s="3">
        <f aca="true" t="shared" si="20" ref="G151:G157">D151/C151*100</f>
        <v>93.81277853556975</v>
      </c>
      <c r="H151" s="41">
        <f aca="true" t="shared" si="21" ref="H151:H157">B151-D151</f>
        <v>-48976.210000000196</v>
      </c>
      <c r="I151" s="41">
        <f aca="true" t="shared" si="22" ref="I151:I157">C151-D151</f>
        <v>116244.1000000001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725616.0999999999</v>
      </c>
      <c r="D152" s="52">
        <f>D8+D20+D34+D52+D60+D91+D115+D119+D46+D140+D131+D103</f>
        <v>670462.7999999999</v>
      </c>
      <c r="E152" s="6">
        <f>D152/D151*100</f>
        <v>38.03973031994295</v>
      </c>
      <c r="F152" s="6">
        <f aca="true" t="shared" si="23" ref="F152:F157">D152/B152*100</f>
        <v>100.01614910811215</v>
      </c>
      <c r="G152" s="6">
        <f t="shared" si="20"/>
        <v>92.39910746192099</v>
      </c>
      <c r="H152" s="53">
        <f t="shared" si="21"/>
        <v>-108.25627999997232</v>
      </c>
      <c r="I152" s="63">
        <f t="shared" si="22"/>
        <v>55153.29999999993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98485.39999999998</v>
      </c>
      <c r="D153" s="53">
        <f>D11+D23+D36+D55+D62+D92+D49+D141+D109+D112+D96+D138</f>
        <v>83696.50000000001</v>
      </c>
      <c r="E153" s="6">
        <f>D153/D151*100</f>
        <v>4.748648677783622</v>
      </c>
      <c r="F153" s="6">
        <f t="shared" si="23"/>
        <v>99.76261956897083</v>
      </c>
      <c r="G153" s="6">
        <f t="shared" si="20"/>
        <v>84.9836625530282</v>
      </c>
      <c r="H153" s="53">
        <f t="shared" si="21"/>
        <v>199.15185999999812</v>
      </c>
      <c r="I153" s="63">
        <f t="shared" si="22"/>
        <v>14788.899999999965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35617.3</v>
      </c>
      <c r="D154" s="52">
        <f>D22+D10+D54+D48+D61+D35+D123</f>
        <v>33457.5</v>
      </c>
      <c r="E154" s="6">
        <f>D154/D151*100</f>
        <v>1.8982623304074309</v>
      </c>
      <c r="F154" s="6">
        <f t="shared" si="23"/>
        <v>104.45202421669802</v>
      </c>
      <c r="G154" s="6">
        <f t="shared" si="20"/>
        <v>93.93609285375365</v>
      </c>
      <c r="H154" s="53">
        <f t="shared" si="21"/>
        <v>-1426.0480000000025</v>
      </c>
      <c r="I154" s="63">
        <f t="shared" si="22"/>
        <v>2159.800000000003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23486.300000000003</v>
      </c>
      <c r="D155" s="52">
        <f>D12+D24+D104+D63+D38+D93+D129+D56+D136</f>
        <v>20002.299999999992</v>
      </c>
      <c r="E155" s="6">
        <f>D155/D151*100</f>
        <v>1.134861021041875</v>
      </c>
      <c r="F155" s="6">
        <f t="shared" si="23"/>
        <v>92.41710584385963</v>
      </c>
      <c r="G155" s="6">
        <f t="shared" si="20"/>
        <v>85.16582007383023</v>
      </c>
      <c r="H155" s="53">
        <f>B155-D155</f>
        <v>1641.2040000000052</v>
      </c>
      <c r="I155" s="63">
        <f t="shared" si="22"/>
        <v>3484.000000000011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95.50000000000001</v>
      </c>
      <c r="E156" s="6">
        <f>D156/D151*100</f>
        <v>0.005418338266574301</v>
      </c>
      <c r="F156" s="6">
        <f t="shared" si="23"/>
        <v>94.15360347037368</v>
      </c>
      <c r="G156" s="6">
        <f t="shared" si="20"/>
        <v>90.35004730368969</v>
      </c>
      <c r="H156" s="53">
        <f t="shared" si="21"/>
        <v>5.929999999999978</v>
      </c>
      <c r="I156" s="63">
        <f t="shared" si="22"/>
        <v>10.199999999999989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995466.3000000003</v>
      </c>
      <c r="D157" s="65">
        <f>D151-D152-D153-D154-D155-D156</f>
        <v>954818.4000000001</v>
      </c>
      <c r="E157" s="31">
        <f>D157/D151*100</f>
        <v>54.17307931255756</v>
      </c>
      <c r="F157" s="31">
        <f t="shared" si="23"/>
        <v>105.44302013579426</v>
      </c>
      <c r="G157" s="31">
        <f t="shared" si="20"/>
        <v>95.916697531599</v>
      </c>
      <c r="H157" s="90">
        <f t="shared" si="21"/>
        <v>-49288.19158000033</v>
      </c>
      <c r="I157" s="90">
        <f t="shared" si="22"/>
        <v>40647.90000000014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1878777.1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1762533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1878777.1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1762533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2017-12-15T12:56:35Z</cp:lastPrinted>
  <dcterms:created xsi:type="dcterms:W3CDTF">2000-06-20T04:48:00Z</dcterms:created>
  <dcterms:modified xsi:type="dcterms:W3CDTF">2017-12-22T11:48:29Z</dcterms:modified>
  <cp:category/>
  <cp:version/>
  <cp:contentType/>
  <cp:contentStatus/>
</cp:coreProperties>
</file>